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sankova\Desktop\záloho\TT\TT2024\"/>
    </mc:Choice>
  </mc:AlternateContent>
  <xr:revisionPtr revIDLastSave="0" documentId="13_ncr:1_{D38D76E1-11A2-43F3-92FA-87C2FD4C90CF}" xr6:coauthVersionLast="36" xr6:coauthVersionMax="36" xr10:uidLastSave="{00000000-0000-0000-0000-000000000000}"/>
  <bookViews>
    <workbookView xWindow="0" yWindow="0" windowWidth="23040" windowHeight="9060" firstSheet="5" activeTab="9" xr2:uid="{F0BBB691-29C5-4851-A871-E807FDD84905}"/>
  </bookViews>
  <sheets>
    <sheet name="Hlavička" sheetId="5" r:id="rId1"/>
    <sheet name="KJ Brno" sheetId="1" r:id="rId2"/>
    <sheet name="NZŘ" sheetId="2" r:id="rId3"/>
    <sheet name="MZŘ" sheetId="6" r:id="rId4"/>
    <sheet name="Závody_se zápisem zkoušky" sheetId="3" r:id="rId5"/>
    <sheet name="Závody_bez zápisu zkoušky" sheetId="13" r:id="rId6"/>
    <sheet name="MZŘ IRO" sheetId="7" r:id="rId7"/>
    <sheet name="SZBK ČR" sheetId="8" r:id="rId8"/>
    <sheet name="OB" sheetId="9" r:id="rId9"/>
    <sheet name="OB-RALLY" sheetId="14" r:id="rId10"/>
    <sheet name="AGILITY" sheetId="10" r:id="rId11"/>
    <sheet name="hoopers" sheetId="15" r:id="rId12"/>
    <sheet name="DD" sheetId="12" r:id="rId13"/>
    <sheet name="NW" sheetId="11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4" l="1"/>
  <c r="G11" i="7" l="1"/>
  <c r="G11" i="14"/>
  <c r="G12" i="15"/>
  <c r="G4" i="7"/>
  <c r="G10" i="7"/>
  <c r="G10" i="14"/>
  <c r="G11" i="15"/>
  <c r="G10" i="15"/>
  <c r="G9" i="15"/>
  <c r="G8" i="15"/>
  <c r="G7" i="15"/>
  <c r="G6" i="15"/>
  <c r="G5" i="15"/>
  <c r="G4" i="15"/>
  <c r="F5" i="11" l="1"/>
  <c r="F6" i="11"/>
  <c r="F7" i="11"/>
  <c r="F8" i="11"/>
  <c r="F9" i="11"/>
  <c r="F10" i="11"/>
  <c r="F11" i="11"/>
  <c r="F12" i="11"/>
  <c r="F4" i="11"/>
  <c r="G4" i="14" l="1"/>
  <c r="G5" i="14"/>
  <c r="F18" i="11" l="1"/>
  <c r="F17" i="11"/>
  <c r="F16" i="11"/>
  <c r="F15" i="11"/>
  <c r="F14" i="11"/>
  <c r="G21" i="12" l="1"/>
  <c r="G20" i="12"/>
  <c r="G19" i="12"/>
  <c r="G18" i="12"/>
  <c r="G17" i="12"/>
  <c r="K9" i="10"/>
  <c r="K8" i="10"/>
  <c r="K7" i="10"/>
  <c r="K6" i="10"/>
  <c r="K11" i="10" s="1"/>
  <c r="K5" i="10"/>
  <c r="K4" i="10"/>
  <c r="G9" i="14"/>
  <c r="G8" i="14"/>
  <c r="G6" i="14"/>
  <c r="K9" i="9"/>
  <c r="K7" i="9"/>
  <c r="K6" i="9"/>
  <c r="K5" i="9"/>
  <c r="K4" i="9"/>
  <c r="G8" i="8"/>
  <c r="G7" i="8"/>
  <c r="G9" i="8" s="1"/>
  <c r="G6" i="8"/>
  <c r="G5" i="8"/>
  <c r="G9" i="7"/>
  <c r="G8" i="7"/>
  <c r="G7" i="7"/>
  <c r="G6" i="7"/>
  <c r="G5" i="7"/>
  <c r="G6" i="13"/>
  <c r="G5" i="13"/>
  <c r="G4" i="13"/>
  <c r="G23" i="6"/>
  <c r="G20" i="6"/>
  <c r="G21" i="6"/>
  <c r="G22" i="6"/>
  <c r="G19" i="6"/>
  <c r="G18" i="6"/>
  <c r="G17" i="6"/>
  <c r="G16" i="6"/>
  <c r="G15" i="6"/>
  <c r="G14" i="6"/>
  <c r="G13" i="6"/>
  <c r="G12" i="6"/>
  <c r="G24" i="6" s="1"/>
  <c r="G11" i="6"/>
  <c r="G10" i="6"/>
  <c r="G9" i="6"/>
  <c r="G8" i="6"/>
  <c r="G8" i="13" l="1"/>
  <c r="G4" i="6"/>
  <c r="G10" i="2"/>
  <c r="G9" i="2"/>
  <c r="G11" i="2" s="1"/>
  <c r="G8" i="2"/>
  <c r="G4" i="2"/>
  <c r="K6" i="1"/>
  <c r="K5" i="1"/>
  <c r="K4" i="1"/>
  <c r="K3" i="1"/>
  <c r="K9" i="1" l="1"/>
  <c r="G15" i="12"/>
  <c r="G14" i="12"/>
  <c r="G12" i="12"/>
  <c r="G11" i="12"/>
  <c r="G9" i="12"/>
  <c r="G8" i="12"/>
  <c r="G22" i="12" s="1"/>
  <c r="G6" i="12"/>
  <c r="G5" i="12"/>
  <c r="G7" i="12"/>
  <c r="G10" i="12"/>
  <c r="G13" i="12"/>
  <c r="G4" i="12"/>
  <c r="G4" i="3" l="1"/>
  <c r="K12" i="9"/>
  <c r="K11" i="9"/>
  <c r="K10" i="9"/>
  <c r="G4" i="8"/>
  <c r="K14" i="9" l="1"/>
  <c r="G6" i="3" l="1"/>
  <c r="I7" i="5" s="1"/>
</calcChain>
</file>

<file path=xl/sharedStrings.xml><?xml version="1.0" encoding="utf-8"?>
<sst xmlns="http://schemas.openxmlformats.org/spreadsheetml/2006/main" count="262" uniqueCount="139">
  <si>
    <t>Typ akce</t>
  </si>
  <si>
    <t>Datum, Místo</t>
  </si>
  <si>
    <t>Umístění</t>
  </si>
  <si>
    <t>Počet složených zkoušek</t>
  </si>
  <si>
    <t>Body</t>
  </si>
  <si>
    <t>V</t>
  </si>
  <si>
    <t>VD</t>
  </si>
  <si>
    <t>D</t>
  </si>
  <si>
    <t>Celkem</t>
  </si>
  <si>
    <t>CACT</t>
  </si>
  <si>
    <t>Res. CACT</t>
  </si>
  <si>
    <t xml:space="preserve">Celkem </t>
  </si>
  <si>
    <t>ZOP</t>
  </si>
  <si>
    <t>ZPU1</t>
  </si>
  <si>
    <t>ZPU2</t>
  </si>
  <si>
    <t>ZPU-S</t>
  </si>
  <si>
    <t>Datum, místo</t>
  </si>
  <si>
    <t>Počet složených</t>
  </si>
  <si>
    <t>Známka</t>
  </si>
  <si>
    <t>ZZO</t>
  </si>
  <si>
    <t>ZZO1</t>
  </si>
  <si>
    <t>ZZO2</t>
  </si>
  <si>
    <t>ZZO3</t>
  </si>
  <si>
    <t>BH-VT</t>
  </si>
  <si>
    <t>OV</t>
  </si>
  <si>
    <t>O</t>
  </si>
  <si>
    <t>FPr 1</t>
  </si>
  <si>
    <t>FPr 2</t>
  </si>
  <si>
    <t>FPr 3</t>
  </si>
  <si>
    <t>UPr 1</t>
  </si>
  <si>
    <t>UPr 2</t>
  </si>
  <si>
    <t>Upr 3</t>
  </si>
  <si>
    <t>SPr 1</t>
  </si>
  <si>
    <t>SPr 2</t>
  </si>
  <si>
    <t>SPr 3</t>
  </si>
  <si>
    <t>IBGH 1</t>
  </si>
  <si>
    <t>IBGH 2</t>
  </si>
  <si>
    <t>IBGH 3</t>
  </si>
  <si>
    <t>IFH V</t>
  </si>
  <si>
    <t>IFH 1</t>
  </si>
  <si>
    <t>IFH 2</t>
  </si>
  <si>
    <t>IGP FH</t>
  </si>
  <si>
    <t>Top toller - sportovní</t>
  </si>
  <si>
    <t>Top toller -  sportovní</t>
  </si>
  <si>
    <t>RH-T A</t>
  </si>
  <si>
    <t>RH-T B</t>
  </si>
  <si>
    <t>RH-FL V</t>
  </si>
  <si>
    <t>RH-FL A</t>
  </si>
  <si>
    <t>RH-FL B</t>
  </si>
  <si>
    <t>ZZZ</t>
  </si>
  <si>
    <t>ZZP1</t>
  </si>
  <si>
    <t>ZTV1</t>
  </si>
  <si>
    <t>ZZP2</t>
  </si>
  <si>
    <t>ZTV2</t>
  </si>
  <si>
    <t>1.</t>
  </si>
  <si>
    <t>2.</t>
  </si>
  <si>
    <t>OBZ</t>
  </si>
  <si>
    <t>OB1</t>
  </si>
  <si>
    <t>OB2</t>
  </si>
  <si>
    <t>OB3</t>
  </si>
  <si>
    <t>CACIOB</t>
  </si>
  <si>
    <t>Res. CACIOB</t>
  </si>
  <si>
    <t>Zkouška A1</t>
  </si>
  <si>
    <t>Zkouška A2</t>
  </si>
  <si>
    <t>zkouška A3</t>
  </si>
  <si>
    <t>A3CH</t>
  </si>
  <si>
    <t>Master "Z"</t>
  </si>
  <si>
    <t>Master "1"</t>
  </si>
  <si>
    <t>Master "2"</t>
  </si>
  <si>
    <t>Master "3"</t>
  </si>
  <si>
    <t>Datum narození:</t>
  </si>
  <si>
    <t>Majitel:</t>
  </si>
  <si>
    <t>Jméno psa:</t>
  </si>
  <si>
    <t>3.</t>
  </si>
  <si>
    <t>Závod se zápisem zkoušky *</t>
  </si>
  <si>
    <t>*</t>
  </si>
  <si>
    <t>Zkoušku uvedte v příslušné tabulce zkoušky dle složeného řádu, sem zapisujete jen pořadí v závodu</t>
  </si>
  <si>
    <t>Místo, datum</t>
  </si>
  <si>
    <t>MD1</t>
  </si>
  <si>
    <t>MD2</t>
  </si>
  <si>
    <t>MD3</t>
  </si>
  <si>
    <t>F1</t>
  </si>
  <si>
    <t>F2</t>
  </si>
  <si>
    <t>F3</t>
  </si>
  <si>
    <t>HtM1</t>
  </si>
  <si>
    <t>HtM2</t>
  </si>
  <si>
    <t>HtM3</t>
  </si>
  <si>
    <t>DwD1</t>
  </si>
  <si>
    <t>DwD2</t>
  </si>
  <si>
    <t>DwD3</t>
  </si>
  <si>
    <t>Pohlaví psa:</t>
  </si>
  <si>
    <t>ZZO - bez spec. cviků</t>
  </si>
  <si>
    <t>ZOP - bez spec. Cviků</t>
  </si>
  <si>
    <t>BH - bez sepc. Cviků</t>
  </si>
  <si>
    <t>RH-T V</t>
  </si>
  <si>
    <t>RO-Z</t>
  </si>
  <si>
    <t>RO1</t>
  </si>
  <si>
    <t>RO2</t>
  </si>
  <si>
    <t>RO-V</t>
  </si>
  <si>
    <t>RO-0</t>
  </si>
  <si>
    <t>Zkouška RO-0 je započítáváná jen do kategorie TOP Junior</t>
  </si>
  <si>
    <t>Open agility</t>
  </si>
  <si>
    <t>jumping</t>
  </si>
  <si>
    <t>Zkouška H0</t>
  </si>
  <si>
    <t>Zkouška H1</t>
  </si>
  <si>
    <t>zkouška H2</t>
  </si>
  <si>
    <t>Zkouška H3</t>
  </si>
  <si>
    <t>zkouška HCH</t>
  </si>
  <si>
    <t>MoD MD, HtM, F, DwD</t>
  </si>
  <si>
    <t>MoD 1</t>
  </si>
  <si>
    <t>Mod 2</t>
  </si>
  <si>
    <t>MoD 3</t>
  </si>
  <si>
    <t>CoD</t>
  </si>
  <si>
    <t>Úroveň Z / B</t>
  </si>
  <si>
    <t>Úroveň 1 / 1</t>
  </si>
  <si>
    <t>Úroveň 2 / 2 a 3</t>
  </si>
  <si>
    <t>Úroveň 3 / 4</t>
  </si>
  <si>
    <t>Úrovně dle obou řádu vysvětleny v PDF souboru Top Toller</t>
  </si>
  <si>
    <t>Master "W, U, N, D"</t>
  </si>
  <si>
    <t>Závod</t>
  </si>
  <si>
    <t>1.místo</t>
  </si>
  <si>
    <t>2. místo</t>
  </si>
  <si>
    <t>3.místo</t>
  </si>
  <si>
    <t>Umíatění na MČR</t>
  </si>
  <si>
    <t>Kvalifikace na MČR</t>
  </si>
  <si>
    <t>Titul získaný na MČR</t>
  </si>
  <si>
    <t>Do bodování lze v daném roce započítat maximálně 3 výsledky ze složené zkoušky na Výbornou stejného stupně.</t>
  </si>
  <si>
    <t>Do bodování je v daném roce možné započítat pouze 2 zkoušky stejného typu.</t>
  </si>
  <si>
    <t>open</t>
  </si>
  <si>
    <t>Do bodování lze v daném roce započítat maximálně 3 výsledky ze složené zkoušky stejného stupně.</t>
  </si>
  <si>
    <t>titul HCH</t>
  </si>
  <si>
    <t>titul GHCH</t>
  </si>
  <si>
    <t>2.místo</t>
  </si>
  <si>
    <t>známka (V)</t>
  </si>
  <si>
    <t>RO-FCI</t>
  </si>
  <si>
    <t>Do bodování lze v daném roce započítat maximálně 3 výsledky ze složené zkoušky  stejného stupně.</t>
  </si>
  <si>
    <t>Pro oba kluby jsou stejné body dle tabulky hodnocení Top tollera 2024</t>
  </si>
  <si>
    <t>ZVP1</t>
  </si>
  <si>
    <t>RO3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</si>
</sst>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0</xdr:rowOff>
    </xdr:from>
    <xdr:to>
      <xdr:col>9</xdr:col>
      <xdr:colOff>20196</xdr:colOff>
      <xdr:row>3</xdr:row>
      <xdr:rowOff>152399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F1D3709-2875-4C45-9FCD-D8D2C4927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0"/>
          <a:ext cx="1810896" cy="1112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699F-DDCA-4EC5-99AC-5F39535D992B}">
  <dimension ref="A1:J7"/>
  <sheetViews>
    <sheetView workbookViewId="0">
      <selection activeCell="I8" sqref="I8"/>
    </sheetView>
  </sheetViews>
  <sheetFormatPr defaultRowHeight="14.4" x14ac:dyDescent="0.3"/>
  <sheetData>
    <row r="1" spans="1:10" ht="46.95" customHeight="1" x14ac:dyDescent="0.3">
      <c r="A1" s="11" t="s">
        <v>42</v>
      </c>
      <c r="B1" s="12"/>
      <c r="C1" s="12"/>
      <c r="D1" s="12"/>
      <c r="E1" s="12"/>
      <c r="F1" s="12"/>
      <c r="G1" s="12"/>
      <c r="H1" s="12"/>
      <c r="I1" s="12"/>
    </row>
    <row r="2" spans="1:10" x14ac:dyDescent="0.3">
      <c r="A2" s="7" t="s">
        <v>72</v>
      </c>
      <c r="B2" s="7"/>
    </row>
    <row r="3" spans="1:10" x14ac:dyDescent="0.3">
      <c r="A3" s="13" t="s">
        <v>70</v>
      </c>
      <c r="B3" s="13"/>
      <c r="C3" s="13"/>
      <c r="D3" s="13"/>
      <c r="E3" s="13"/>
      <c r="F3" s="13"/>
      <c r="G3" s="13"/>
      <c r="H3" s="13"/>
      <c r="I3" s="13"/>
      <c r="J3" s="5"/>
    </row>
    <row r="4" spans="1:10" x14ac:dyDescent="0.3">
      <c r="A4" s="13" t="s">
        <v>90</v>
      </c>
      <c r="B4" s="13"/>
      <c r="C4" s="14"/>
      <c r="D4" s="13"/>
      <c r="E4" s="13"/>
      <c r="F4" s="13"/>
      <c r="G4" s="13"/>
      <c r="H4" s="13"/>
      <c r="I4" s="13"/>
    </row>
    <row r="5" spans="1:10" x14ac:dyDescent="0.3">
      <c r="A5" s="13" t="s">
        <v>71</v>
      </c>
      <c r="B5" s="13"/>
      <c r="C5" s="13"/>
      <c r="D5" s="13"/>
      <c r="E5" s="13"/>
      <c r="F5" s="13"/>
      <c r="G5" s="13"/>
      <c r="H5" s="13"/>
      <c r="I5" s="13"/>
    </row>
    <row r="6" spans="1:10" x14ac:dyDescent="0.3">
      <c r="C6" s="7"/>
      <c r="D6" s="7"/>
      <c r="E6" s="7"/>
      <c r="F6" s="7"/>
      <c r="G6" s="7"/>
      <c r="H6" s="7"/>
      <c r="I6" s="7"/>
    </row>
    <row r="7" spans="1:10" x14ac:dyDescent="0.3">
      <c r="A7" t="s">
        <v>8</v>
      </c>
      <c r="I7">
        <f>'KJ Brno'!K9+NZŘ!G11+MZŘ!G24+'Závody_se zápisem zkoušky'!G6+'MZŘ IRO'!G11+'SZBK ČR'!G9+OB!K14+'OB-RALLY'!G11+AGILITY!K11+hoopers!G12+DD!G22+NW!F18</f>
        <v>0</v>
      </c>
    </row>
  </sheetData>
  <mergeCells count="7">
    <mergeCell ref="A1:I1"/>
    <mergeCell ref="A3:B3"/>
    <mergeCell ref="A4:B4"/>
    <mergeCell ref="A5:B5"/>
    <mergeCell ref="C4:I4"/>
    <mergeCell ref="C5:I5"/>
    <mergeCell ref="C3:I3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F98A6-6CF3-45D2-9234-68DB1FC19550}">
  <dimension ref="A1:G15"/>
  <sheetViews>
    <sheetView tabSelected="1" workbookViewId="0">
      <selection activeCell="B24" sqref="B24"/>
    </sheetView>
  </sheetViews>
  <sheetFormatPr defaultRowHeight="14.4" x14ac:dyDescent="0.3"/>
  <cols>
    <col min="1" max="1" width="8.77734375" customWidth="1"/>
    <col min="2" max="2" width="39.6640625" customWidth="1"/>
    <col min="3" max="3" width="3.6640625" customWidth="1"/>
    <col min="4" max="5" width="3.5546875" customWidth="1"/>
  </cols>
  <sheetData>
    <row r="1" spans="1:7" x14ac:dyDescent="0.3">
      <c r="A1" s="15" t="s">
        <v>42</v>
      </c>
      <c r="B1" s="15"/>
      <c r="C1" s="15"/>
      <c r="D1" s="15"/>
      <c r="E1" s="15"/>
      <c r="F1" s="15"/>
    </row>
    <row r="2" spans="1:7" x14ac:dyDescent="0.3">
      <c r="A2" s="15" t="s">
        <v>0</v>
      </c>
      <c r="B2" s="15" t="s">
        <v>1</v>
      </c>
      <c r="C2" s="15" t="s">
        <v>18</v>
      </c>
      <c r="D2" s="15"/>
      <c r="E2" s="15"/>
      <c r="F2" s="17" t="s">
        <v>3</v>
      </c>
      <c r="G2" s="15" t="s">
        <v>4</v>
      </c>
    </row>
    <row r="3" spans="1:7" x14ac:dyDescent="0.3">
      <c r="A3" s="15"/>
      <c r="B3" s="15"/>
      <c r="C3" t="s">
        <v>5</v>
      </c>
      <c r="D3" t="s">
        <v>6</v>
      </c>
      <c r="E3" t="s">
        <v>7</v>
      </c>
      <c r="F3" s="17"/>
      <c r="G3" s="15"/>
    </row>
    <row r="4" spans="1:7" x14ac:dyDescent="0.3">
      <c r="A4" t="s">
        <v>95</v>
      </c>
      <c r="G4">
        <f>C4*2+D4*1+E4*0+F4*1</f>
        <v>0</v>
      </c>
    </row>
    <row r="5" spans="1:7" x14ac:dyDescent="0.3">
      <c r="A5" t="s">
        <v>96</v>
      </c>
      <c r="G5">
        <f>C5*2+D5*1+E5*0+F5*3</f>
        <v>0</v>
      </c>
    </row>
    <row r="6" spans="1:7" x14ac:dyDescent="0.3">
      <c r="A6" t="s">
        <v>97</v>
      </c>
      <c r="G6">
        <f>C6*4+D6*2+E6*1+F6*8</f>
        <v>0</v>
      </c>
    </row>
    <row r="7" spans="1:7" x14ac:dyDescent="0.3">
      <c r="A7" t="s">
        <v>138</v>
      </c>
      <c r="G7">
        <f>C7*5+D7*3+E7*1+F7*12</f>
        <v>0</v>
      </c>
    </row>
    <row r="8" spans="1:7" x14ac:dyDescent="0.3">
      <c r="A8" t="s">
        <v>98</v>
      </c>
      <c r="G8">
        <f>C8*5+D8*2+E8*1+F8*15</f>
        <v>0</v>
      </c>
    </row>
    <row r="9" spans="1:7" x14ac:dyDescent="0.3">
      <c r="A9" t="s">
        <v>99</v>
      </c>
      <c r="G9">
        <f>C9*5+D9*2+E9*1+F9*15</f>
        <v>0</v>
      </c>
    </row>
    <row r="10" spans="1:7" x14ac:dyDescent="0.3">
      <c r="A10" t="s">
        <v>134</v>
      </c>
      <c r="G10">
        <f>F10*18+C10*6+D10*3+E10*1</f>
        <v>0</v>
      </c>
    </row>
    <row r="11" spans="1:7" ht="20.399999999999999" customHeight="1" x14ac:dyDescent="0.3">
      <c r="A11" s="2"/>
      <c r="B11" t="s">
        <v>8</v>
      </c>
      <c r="G11">
        <f>SUM(G4:G10)</f>
        <v>0</v>
      </c>
    </row>
    <row r="13" spans="1:7" x14ac:dyDescent="0.3">
      <c r="A13" s="18" t="s">
        <v>100</v>
      </c>
      <c r="B13" s="18"/>
      <c r="C13" s="18"/>
      <c r="D13" s="18"/>
      <c r="E13" s="18"/>
      <c r="F13" s="18"/>
      <c r="G13" s="18"/>
    </row>
    <row r="15" spans="1:7" s="2" customFormat="1" ht="27.6" customHeight="1" x14ac:dyDescent="0.3">
      <c r="A15" s="18" t="s">
        <v>129</v>
      </c>
      <c r="B15" s="19"/>
      <c r="C15" s="19"/>
      <c r="D15" s="19"/>
      <c r="E15" s="19"/>
      <c r="F15" s="19"/>
      <c r="G15" s="19"/>
    </row>
  </sheetData>
  <mergeCells count="8">
    <mergeCell ref="A13:G13"/>
    <mergeCell ref="A15:G15"/>
    <mergeCell ref="G2:G3"/>
    <mergeCell ref="A1:F1"/>
    <mergeCell ref="A2:A3"/>
    <mergeCell ref="B2:B3"/>
    <mergeCell ref="C2:E2"/>
    <mergeCell ref="F2:F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79735-9D40-4906-BCD3-B7D95E28EB98}">
  <dimension ref="A1:K11"/>
  <sheetViews>
    <sheetView workbookViewId="0">
      <selection activeCell="C6" sqref="C6"/>
    </sheetView>
  </sheetViews>
  <sheetFormatPr defaultRowHeight="14.4" x14ac:dyDescent="0.3"/>
  <cols>
    <col min="1" max="1" width="11.88671875" customWidth="1"/>
    <col min="2" max="2" width="39.6640625" customWidth="1"/>
    <col min="3" max="3" width="3.6640625" customWidth="1"/>
    <col min="4" max="7" width="3.5546875" customWidth="1"/>
    <col min="8" max="8" width="3.77734375" customWidth="1"/>
    <col min="9" max="9" width="8.21875" customWidth="1"/>
    <col min="10" max="10" width="7.6640625" customWidth="1"/>
  </cols>
  <sheetData>
    <row r="1" spans="1:11" x14ac:dyDescent="0.3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x14ac:dyDescent="0.3">
      <c r="A2" s="3"/>
      <c r="B2" s="3" t="s">
        <v>77</v>
      </c>
      <c r="C2" s="15" t="s">
        <v>18</v>
      </c>
      <c r="D2" s="15"/>
      <c r="E2" s="15"/>
      <c r="F2" s="15" t="s">
        <v>2</v>
      </c>
      <c r="G2" s="15"/>
      <c r="H2" s="15"/>
      <c r="I2" s="17" t="s">
        <v>3</v>
      </c>
      <c r="J2" s="17"/>
    </row>
    <row r="3" spans="1:11" ht="18.600000000000001" customHeight="1" x14ac:dyDescent="0.3">
      <c r="C3" s="5" t="s">
        <v>5</v>
      </c>
      <c r="D3" s="5" t="s">
        <v>6</v>
      </c>
      <c r="E3" s="5" t="s">
        <v>7</v>
      </c>
      <c r="F3" s="5" t="s">
        <v>54</v>
      </c>
      <c r="G3" s="5" t="s">
        <v>55</v>
      </c>
      <c r="H3" s="5" t="s">
        <v>73</v>
      </c>
      <c r="I3" s="17"/>
      <c r="J3" s="17"/>
    </row>
    <row r="4" spans="1:11" x14ac:dyDescent="0.3">
      <c r="A4" t="s">
        <v>62</v>
      </c>
      <c r="C4" s="5"/>
      <c r="D4" s="5"/>
      <c r="E4" s="5"/>
      <c r="F4" s="5"/>
      <c r="G4" s="5"/>
      <c r="H4" s="5"/>
      <c r="I4" s="15"/>
      <c r="J4" s="15"/>
      <c r="K4">
        <f>C4*2+D4*0+E4*0+F4*1+G4*0+H4*1+I4*0</f>
        <v>0</v>
      </c>
    </row>
    <row r="5" spans="1:11" x14ac:dyDescent="0.3">
      <c r="A5" t="s">
        <v>63</v>
      </c>
      <c r="C5" s="5"/>
      <c r="D5" s="5"/>
      <c r="E5" s="5"/>
      <c r="F5" s="5"/>
      <c r="G5" s="5"/>
      <c r="H5" s="5"/>
      <c r="I5" s="15"/>
      <c r="J5" s="15"/>
      <c r="K5">
        <f>C5*3+D5*1+E5*0+F5*0+G5*0+H5*0+I5*0</f>
        <v>0</v>
      </c>
    </row>
    <row r="6" spans="1:11" x14ac:dyDescent="0.3">
      <c r="A6" t="s">
        <v>64</v>
      </c>
      <c r="C6" s="5"/>
      <c r="D6" s="5"/>
      <c r="E6" s="5"/>
      <c r="F6" s="5"/>
      <c r="G6" s="5"/>
      <c r="H6" s="5"/>
      <c r="I6" s="15"/>
      <c r="J6" s="15"/>
      <c r="K6">
        <f>C6*4+D6*1+E6*0+F6*0+G6*2+H6*0+I6*0</f>
        <v>0</v>
      </c>
    </row>
    <row r="7" spans="1:11" x14ac:dyDescent="0.3">
      <c r="A7" t="s">
        <v>101</v>
      </c>
      <c r="C7" s="5"/>
      <c r="D7" s="5"/>
      <c r="E7" s="5"/>
      <c r="F7" s="5"/>
      <c r="G7" s="5"/>
      <c r="H7" s="5"/>
      <c r="I7" s="15"/>
      <c r="J7" s="15"/>
      <c r="K7">
        <f>C7*3+D7*0+E7*0+F7*3+G7*2+H7*1+I7*3</f>
        <v>0</v>
      </c>
    </row>
    <row r="8" spans="1:11" ht="16.8" customHeight="1" x14ac:dyDescent="0.3">
      <c r="A8" t="s">
        <v>102</v>
      </c>
      <c r="C8" s="3"/>
      <c r="D8" s="3"/>
      <c r="E8" s="3"/>
      <c r="F8" s="3"/>
      <c r="G8" s="3"/>
      <c r="H8" s="3"/>
      <c r="I8" s="3"/>
      <c r="J8" s="3"/>
      <c r="K8">
        <f>C8*3+D8*0+E8*0+F8*3+G8*2+H8*1+I8*3</f>
        <v>0</v>
      </c>
    </row>
    <row r="9" spans="1:11" ht="15" customHeight="1" x14ac:dyDescent="0.3">
      <c r="A9" t="s">
        <v>65</v>
      </c>
      <c r="I9" s="15"/>
      <c r="J9" s="15"/>
      <c r="K9">
        <f>I9*15</f>
        <v>0</v>
      </c>
    </row>
    <row r="11" spans="1:11" x14ac:dyDescent="0.3">
      <c r="B11" t="s">
        <v>11</v>
      </c>
      <c r="K11">
        <f>SUM(K3:K9)</f>
        <v>0</v>
      </c>
    </row>
  </sheetData>
  <mergeCells count="9">
    <mergeCell ref="I6:J6"/>
    <mergeCell ref="I7:J7"/>
    <mergeCell ref="I9:J9"/>
    <mergeCell ref="I5:J5"/>
    <mergeCell ref="A1:J1"/>
    <mergeCell ref="C2:E2"/>
    <mergeCell ref="F2:H2"/>
    <mergeCell ref="I2:J3"/>
    <mergeCell ref="I4:J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82C8-6572-4D72-900C-52DE6FE4B3D5}">
  <dimension ref="A1:G14"/>
  <sheetViews>
    <sheetView workbookViewId="0">
      <selection activeCell="G12" sqref="G12"/>
    </sheetView>
  </sheetViews>
  <sheetFormatPr defaultRowHeight="14.4" x14ac:dyDescent="0.3"/>
  <cols>
    <col min="1" max="1" width="11.88671875" customWidth="1"/>
    <col min="2" max="2" width="39.6640625" customWidth="1"/>
    <col min="3" max="3" width="9.88671875" bestFit="1" customWidth="1"/>
    <col min="4" max="6" width="6.6640625" customWidth="1"/>
    <col min="7" max="7" width="8.21875" bestFit="1" customWidth="1"/>
  </cols>
  <sheetData>
    <row r="1" spans="1:7" x14ac:dyDescent="0.3">
      <c r="A1" s="15" t="s">
        <v>42</v>
      </c>
      <c r="B1" s="15"/>
      <c r="C1" s="15"/>
      <c r="D1" s="10"/>
      <c r="E1" s="10"/>
      <c r="F1" s="10"/>
    </row>
    <row r="2" spans="1:7" x14ac:dyDescent="0.3">
      <c r="A2" s="8"/>
      <c r="B2" s="8" t="s">
        <v>77</v>
      </c>
      <c r="C2" s="10" t="s">
        <v>18</v>
      </c>
      <c r="D2" s="10"/>
      <c r="E2" s="10"/>
      <c r="F2" s="10"/>
    </row>
    <row r="3" spans="1:7" ht="18.600000000000001" customHeight="1" x14ac:dyDescent="0.3">
      <c r="C3" s="5" t="s">
        <v>133</v>
      </c>
      <c r="D3" s="5" t="s">
        <v>120</v>
      </c>
      <c r="E3" s="5" t="s">
        <v>132</v>
      </c>
      <c r="F3" s="5" t="s">
        <v>122</v>
      </c>
    </row>
    <row r="4" spans="1:7" x14ac:dyDescent="0.3">
      <c r="A4" t="s">
        <v>103</v>
      </c>
      <c r="C4" s="5"/>
      <c r="D4" s="5"/>
      <c r="E4" s="5"/>
      <c r="F4" s="5"/>
      <c r="G4">
        <f>C4*2</f>
        <v>0</v>
      </c>
    </row>
    <row r="5" spans="1:7" x14ac:dyDescent="0.3">
      <c r="A5" t="s">
        <v>104</v>
      </c>
      <c r="C5" s="5"/>
      <c r="D5" s="5"/>
      <c r="E5" s="5"/>
      <c r="F5" s="5"/>
      <c r="G5">
        <f>C5*3</f>
        <v>0</v>
      </c>
    </row>
    <row r="6" spans="1:7" x14ac:dyDescent="0.3">
      <c r="A6" t="s">
        <v>105</v>
      </c>
      <c r="C6" s="5"/>
      <c r="D6" s="5"/>
      <c r="E6" s="5"/>
      <c r="F6" s="5"/>
      <c r="G6">
        <f>C6*4</f>
        <v>0</v>
      </c>
    </row>
    <row r="7" spans="1:7" x14ac:dyDescent="0.3">
      <c r="A7" t="s">
        <v>106</v>
      </c>
      <c r="C7" s="5"/>
      <c r="D7" s="5"/>
      <c r="E7" s="5"/>
      <c r="F7" s="5"/>
      <c r="G7">
        <f>C7*5</f>
        <v>0</v>
      </c>
    </row>
    <row r="8" spans="1:7" x14ac:dyDescent="0.3">
      <c r="A8" t="s">
        <v>107</v>
      </c>
      <c r="C8" s="5"/>
      <c r="D8" s="5"/>
      <c r="E8" s="5"/>
      <c r="F8" s="5"/>
      <c r="G8">
        <f>C8*6</f>
        <v>0</v>
      </c>
    </row>
    <row r="9" spans="1:7" x14ac:dyDescent="0.3">
      <c r="A9" t="s">
        <v>130</v>
      </c>
      <c r="C9" s="5"/>
      <c r="D9" s="5"/>
      <c r="E9" s="5"/>
      <c r="F9" s="5"/>
      <c r="G9">
        <f>C9*6</f>
        <v>0</v>
      </c>
    </row>
    <row r="10" spans="1:7" ht="16.8" customHeight="1" x14ac:dyDescent="0.3">
      <c r="A10" t="s">
        <v>131</v>
      </c>
      <c r="C10" s="8"/>
      <c r="D10" s="10"/>
      <c r="E10" s="10"/>
      <c r="F10" s="10"/>
      <c r="G10">
        <f>C10*7</f>
        <v>0</v>
      </c>
    </row>
    <row r="11" spans="1:7" x14ac:dyDescent="0.3">
      <c r="A11" t="s">
        <v>128</v>
      </c>
      <c r="G11">
        <f>C11*4+D11*3+E11*2+F11*1</f>
        <v>0</v>
      </c>
    </row>
    <row r="12" spans="1:7" x14ac:dyDescent="0.3">
      <c r="B12" t="s">
        <v>11</v>
      </c>
      <c r="G12">
        <f>SUM(G3:G11)</f>
        <v>0</v>
      </c>
    </row>
    <row r="14" spans="1:7" x14ac:dyDescent="0.3">
      <c r="A14" s="21" t="s">
        <v>136</v>
      </c>
      <c r="B14" s="21"/>
      <c r="C14" s="21"/>
      <c r="D14" s="21"/>
      <c r="E14" s="21"/>
      <c r="F14" s="21"/>
      <c r="G14" s="21"/>
    </row>
  </sheetData>
  <mergeCells count="2">
    <mergeCell ref="A1:C1"/>
    <mergeCell ref="A14:G14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7121-F1A2-4C1B-B671-9A26890F7012}">
  <dimension ref="A1:G24"/>
  <sheetViews>
    <sheetView workbookViewId="0">
      <selection activeCell="E20" sqref="E20"/>
    </sheetView>
  </sheetViews>
  <sheetFormatPr defaultRowHeight="14.4" x14ac:dyDescent="0.3"/>
  <cols>
    <col min="1" max="1" width="10.77734375" customWidth="1"/>
    <col min="2" max="2" width="39.6640625" customWidth="1"/>
    <col min="3" max="3" width="3.6640625" customWidth="1"/>
    <col min="4" max="5" width="3.5546875" customWidth="1"/>
  </cols>
  <sheetData>
    <row r="1" spans="1:7" x14ac:dyDescent="0.3">
      <c r="A1" s="15" t="s">
        <v>42</v>
      </c>
      <c r="B1" s="15"/>
      <c r="C1" s="15"/>
      <c r="D1" s="15"/>
      <c r="E1" s="15"/>
      <c r="F1" s="15"/>
    </row>
    <row r="2" spans="1:7" x14ac:dyDescent="0.3">
      <c r="A2" s="15" t="s">
        <v>0</v>
      </c>
      <c r="B2" s="15" t="s">
        <v>1</v>
      </c>
      <c r="C2" s="15" t="s">
        <v>18</v>
      </c>
      <c r="D2" s="15"/>
      <c r="E2" s="15"/>
      <c r="F2" s="17" t="s">
        <v>3</v>
      </c>
      <c r="G2" s="15" t="s">
        <v>4</v>
      </c>
    </row>
    <row r="3" spans="1:7" x14ac:dyDescent="0.3">
      <c r="A3" s="15"/>
      <c r="B3" s="15"/>
      <c r="C3" t="s">
        <v>5</v>
      </c>
      <c r="D3" t="s">
        <v>6</v>
      </c>
      <c r="E3" t="s">
        <v>7</v>
      </c>
      <c r="F3" s="17"/>
      <c r="G3" s="15"/>
    </row>
    <row r="4" spans="1:7" x14ac:dyDescent="0.3">
      <c r="A4" t="s">
        <v>78</v>
      </c>
      <c r="G4">
        <f>C4*2+D4*1+E4*0+F4*4</f>
        <v>0</v>
      </c>
    </row>
    <row r="5" spans="1:7" x14ac:dyDescent="0.3">
      <c r="A5" t="s">
        <v>79</v>
      </c>
      <c r="G5">
        <f>C5*2+D5*1+E5*0+F5*6</f>
        <v>0</v>
      </c>
    </row>
    <row r="6" spans="1:7" x14ac:dyDescent="0.3">
      <c r="A6" t="s">
        <v>80</v>
      </c>
      <c r="G6">
        <f>C6*2+D6*1+E6*0+F6*8</f>
        <v>0</v>
      </c>
    </row>
    <row r="7" spans="1:7" x14ac:dyDescent="0.3">
      <c r="A7" t="s">
        <v>81</v>
      </c>
      <c r="G7">
        <f t="shared" ref="G7:G13" si="0">C7*2+D7*1+E7*0+F7*4</f>
        <v>0</v>
      </c>
    </row>
    <row r="8" spans="1:7" x14ac:dyDescent="0.3">
      <c r="A8" t="s">
        <v>82</v>
      </c>
      <c r="G8">
        <f>C8*2+D8*1+E8*0+F8*6</f>
        <v>0</v>
      </c>
    </row>
    <row r="9" spans="1:7" x14ac:dyDescent="0.3">
      <c r="A9" t="s">
        <v>83</v>
      </c>
      <c r="G9">
        <f>C9*2+D9*1+E9*0+F9*8</f>
        <v>0</v>
      </c>
    </row>
    <row r="10" spans="1:7" x14ac:dyDescent="0.3">
      <c r="A10" t="s">
        <v>84</v>
      </c>
      <c r="G10">
        <f t="shared" si="0"/>
        <v>0</v>
      </c>
    </row>
    <row r="11" spans="1:7" x14ac:dyDescent="0.3">
      <c r="A11" t="s">
        <v>85</v>
      </c>
      <c r="G11">
        <f>C11*2+D11*1+E11*0+F11*6</f>
        <v>0</v>
      </c>
    </row>
    <row r="12" spans="1:7" x14ac:dyDescent="0.3">
      <c r="A12" t="s">
        <v>86</v>
      </c>
      <c r="G12">
        <f>C12*2+D12*1+E12*0+F12*8</f>
        <v>0</v>
      </c>
    </row>
    <row r="13" spans="1:7" x14ac:dyDescent="0.3">
      <c r="A13" t="s">
        <v>87</v>
      </c>
      <c r="G13">
        <f t="shared" si="0"/>
        <v>0</v>
      </c>
    </row>
    <row r="14" spans="1:7" x14ac:dyDescent="0.3">
      <c r="A14" t="s">
        <v>88</v>
      </c>
      <c r="G14">
        <f>C14*2+D14*1+E14*0+F14*6</f>
        <v>0</v>
      </c>
    </row>
    <row r="15" spans="1:7" x14ac:dyDescent="0.3">
      <c r="A15" t="s">
        <v>89</v>
      </c>
      <c r="G15">
        <f>C15*2+D15*1+E15*0+F15*8</f>
        <v>0</v>
      </c>
    </row>
    <row r="17" spans="1:7" ht="43.2" x14ac:dyDescent="0.3">
      <c r="A17" s="2" t="s">
        <v>108</v>
      </c>
      <c r="G17">
        <f>F17*28</f>
        <v>0</v>
      </c>
    </row>
    <row r="18" spans="1:7" x14ac:dyDescent="0.3">
      <c r="A18" t="s">
        <v>109</v>
      </c>
      <c r="G18">
        <f>F18*15</f>
        <v>0</v>
      </c>
    </row>
    <row r="19" spans="1:7" x14ac:dyDescent="0.3">
      <c r="A19" t="s">
        <v>110</v>
      </c>
      <c r="G19">
        <f>F19*25</f>
        <v>0</v>
      </c>
    </row>
    <row r="20" spans="1:7" x14ac:dyDescent="0.3">
      <c r="A20" t="s">
        <v>111</v>
      </c>
      <c r="G20">
        <f>F20*35</f>
        <v>0</v>
      </c>
    </row>
    <row r="21" spans="1:7" x14ac:dyDescent="0.3">
      <c r="A21" t="s">
        <v>112</v>
      </c>
      <c r="G21">
        <f>F21*45</f>
        <v>0</v>
      </c>
    </row>
    <row r="22" spans="1:7" ht="20.399999999999999" customHeight="1" x14ac:dyDescent="0.3">
      <c r="A22" s="2"/>
      <c r="B22" t="s">
        <v>8</v>
      </c>
      <c r="G22">
        <f>SUM(G4:G21)</f>
        <v>0</v>
      </c>
    </row>
    <row r="24" spans="1:7" ht="28.2" customHeight="1" x14ac:dyDescent="0.3">
      <c r="A24" s="18" t="s">
        <v>129</v>
      </c>
      <c r="B24" s="18"/>
      <c r="C24" s="18"/>
      <c r="D24" s="18"/>
      <c r="E24" s="18"/>
      <c r="F24" s="18"/>
      <c r="G24" s="18"/>
    </row>
  </sheetData>
  <mergeCells count="7">
    <mergeCell ref="A24:G24"/>
    <mergeCell ref="G2:G3"/>
    <mergeCell ref="A1:F1"/>
    <mergeCell ref="A2:A3"/>
    <mergeCell ref="B2:B3"/>
    <mergeCell ref="C2:E2"/>
    <mergeCell ref="F2:F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B06E-658F-4C67-9929-6AB7E9A0E327}">
  <dimension ref="A1:F22"/>
  <sheetViews>
    <sheetView workbookViewId="0">
      <selection activeCell="I28" sqref="I28"/>
    </sheetView>
  </sheetViews>
  <sheetFormatPr defaultRowHeight="14.4" x14ac:dyDescent="0.3"/>
  <cols>
    <col min="1" max="1" width="17.33203125" bestFit="1" customWidth="1"/>
    <col min="2" max="2" width="39.6640625" customWidth="1"/>
    <col min="3" max="3" width="8.44140625" customWidth="1"/>
    <col min="4" max="4" width="7.44140625" customWidth="1"/>
  </cols>
  <sheetData>
    <row r="1" spans="1:6" x14ac:dyDescent="0.3">
      <c r="A1" s="15" t="s">
        <v>42</v>
      </c>
      <c r="B1" s="15"/>
      <c r="C1" s="15"/>
      <c r="D1" s="15"/>
      <c r="E1" s="15"/>
    </row>
    <row r="2" spans="1:6" ht="14.4" customHeight="1" x14ac:dyDescent="0.3">
      <c r="A2" s="15" t="s">
        <v>0</v>
      </c>
      <c r="B2" s="15" t="s">
        <v>1</v>
      </c>
      <c r="C2" s="17" t="s">
        <v>3</v>
      </c>
      <c r="D2" s="17"/>
      <c r="E2" s="17"/>
      <c r="F2" s="15" t="s">
        <v>4</v>
      </c>
    </row>
    <row r="3" spans="1:6" ht="2.4" customHeight="1" x14ac:dyDescent="0.3">
      <c r="A3" s="15"/>
      <c r="B3" s="15"/>
      <c r="C3" s="17"/>
      <c r="D3" s="17"/>
      <c r="E3" s="17"/>
      <c r="F3" s="15"/>
    </row>
    <row r="4" spans="1:6" x14ac:dyDescent="0.3">
      <c r="A4" t="s">
        <v>113</v>
      </c>
      <c r="C4" s="15"/>
      <c r="D4" s="15"/>
      <c r="E4" s="15"/>
      <c r="F4">
        <f>C4*10</f>
        <v>0</v>
      </c>
    </row>
    <row r="5" spans="1:6" x14ac:dyDescent="0.3">
      <c r="A5" t="s">
        <v>114</v>
      </c>
      <c r="C5" s="15"/>
      <c r="D5" s="15"/>
      <c r="E5" s="15"/>
      <c r="F5">
        <f t="shared" ref="F5:F12" si="0">C5*10</f>
        <v>0</v>
      </c>
    </row>
    <row r="6" spans="1:6" x14ac:dyDescent="0.3">
      <c r="A6" t="s">
        <v>115</v>
      </c>
      <c r="C6" s="15"/>
      <c r="D6" s="15"/>
      <c r="E6" s="15"/>
      <c r="F6">
        <f t="shared" si="0"/>
        <v>0</v>
      </c>
    </row>
    <row r="7" spans="1:6" x14ac:dyDescent="0.3">
      <c r="A7" t="s">
        <v>116</v>
      </c>
      <c r="C7" s="15"/>
      <c r="D7" s="15"/>
      <c r="E7" s="15"/>
      <c r="F7">
        <f t="shared" si="0"/>
        <v>0</v>
      </c>
    </row>
    <row r="8" spans="1:6" x14ac:dyDescent="0.3">
      <c r="A8" t="s">
        <v>66</v>
      </c>
      <c r="C8" s="15"/>
      <c r="D8" s="15"/>
      <c r="E8" s="15"/>
      <c r="F8">
        <f t="shared" si="0"/>
        <v>0</v>
      </c>
    </row>
    <row r="9" spans="1:6" x14ac:dyDescent="0.3">
      <c r="A9" t="s">
        <v>67</v>
      </c>
      <c r="C9" s="15"/>
      <c r="D9" s="15"/>
      <c r="E9" s="15"/>
      <c r="F9">
        <f t="shared" si="0"/>
        <v>0</v>
      </c>
    </row>
    <row r="10" spans="1:6" x14ac:dyDescent="0.3">
      <c r="A10" t="s">
        <v>68</v>
      </c>
      <c r="C10" s="15"/>
      <c r="D10" s="15"/>
      <c r="E10" s="15"/>
      <c r="F10">
        <f t="shared" si="0"/>
        <v>0</v>
      </c>
    </row>
    <row r="11" spans="1:6" x14ac:dyDescent="0.3">
      <c r="A11" t="s">
        <v>69</v>
      </c>
      <c r="C11" s="15"/>
      <c r="D11" s="15"/>
      <c r="E11" s="15"/>
      <c r="F11">
        <f t="shared" si="0"/>
        <v>0</v>
      </c>
    </row>
    <row r="12" spans="1:6" x14ac:dyDescent="0.3">
      <c r="A12" t="s">
        <v>118</v>
      </c>
      <c r="C12" s="15"/>
      <c r="D12" s="15"/>
      <c r="E12" s="15"/>
      <c r="F12">
        <f t="shared" si="0"/>
        <v>0</v>
      </c>
    </row>
    <row r="13" spans="1:6" x14ac:dyDescent="0.3">
      <c r="B13" s="9" t="s">
        <v>16</v>
      </c>
      <c r="C13" s="9" t="s">
        <v>120</v>
      </c>
      <c r="D13" s="9" t="s">
        <v>121</v>
      </c>
      <c r="E13" s="9" t="s">
        <v>122</v>
      </c>
    </row>
    <row r="14" spans="1:6" x14ac:dyDescent="0.3">
      <c r="A14" t="s">
        <v>119</v>
      </c>
      <c r="F14">
        <f>C14*10+D14*9+E14*8</f>
        <v>0</v>
      </c>
    </row>
    <row r="15" spans="1:6" x14ac:dyDescent="0.3">
      <c r="A15" t="s">
        <v>123</v>
      </c>
      <c r="F15">
        <f>C15*25+D15*20+E15*15</f>
        <v>0</v>
      </c>
    </row>
    <row r="16" spans="1:6" x14ac:dyDescent="0.3">
      <c r="A16" t="s">
        <v>124</v>
      </c>
      <c r="C16" s="15"/>
      <c r="D16" s="15"/>
      <c r="E16" s="15"/>
      <c r="F16">
        <f>C16*15</f>
        <v>0</v>
      </c>
    </row>
    <row r="17" spans="1:6" x14ac:dyDescent="0.3">
      <c r="A17" t="s">
        <v>125</v>
      </c>
      <c r="C17" s="15"/>
      <c r="D17" s="15"/>
      <c r="E17" s="15"/>
      <c r="F17">
        <f>C17*25</f>
        <v>0</v>
      </c>
    </row>
    <row r="18" spans="1:6" ht="20.399999999999999" customHeight="1" x14ac:dyDescent="0.3">
      <c r="A18" s="2"/>
      <c r="B18" t="s">
        <v>8</v>
      </c>
      <c r="F18">
        <f>SUM(F4:F17)</f>
        <v>0</v>
      </c>
    </row>
    <row r="20" spans="1:6" x14ac:dyDescent="0.3">
      <c r="A20" s="20" t="s">
        <v>117</v>
      </c>
      <c r="B20" s="20"/>
      <c r="C20" s="20"/>
    </row>
    <row r="22" spans="1:6" x14ac:dyDescent="0.3">
      <c r="A22" s="20" t="s">
        <v>127</v>
      </c>
      <c r="B22" s="13"/>
      <c r="C22" s="13"/>
      <c r="D22" s="13"/>
      <c r="E22" s="13"/>
      <c r="F22" s="13"/>
    </row>
  </sheetData>
  <mergeCells count="18">
    <mergeCell ref="F2:F3"/>
    <mergeCell ref="C8:E8"/>
    <mergeCell ref="C9:E9"/>
    <mergeCell ref="C10:E10"/>
    <mergeCell ref="A22:F22"/>
    <mergeCell ref="A20:C20"/>
    <mergeCell ref="C7:E7"/>
    <mergeCell ref="C16:E16"/>
    <mergeCell ref="C17:E17"/>
    <mergeCell ref="C11:E11"/>
    <mergeCell ref="C12:E12"/>
    <mergeCell ref="A1:E1"/>
    <mergeCell ref="A2:A3"/>
    <mergeCell ref="C4:E4"/>
    <mergeCell ref="C5:E5"/>
    <mergeCell ref="C6:E6"/>
    <mergeCell ref="B2:B3"/>
    <mergeCell ref="C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4A19-30F9-4B26-967B-70B7CE4AF3C2}">
  <dimension ref="A1:K11"/>
  <sheetViews>
    <sheetView workbookViewId="0">
      <selection activeCell="I4" sqref="I4:J4"/>
    </sheetView>
  </sheetViews>
  <sheetFormatPr defaultRowHeight="14.4" x14ac:dyDescent="0.3"/>
  <cols>
    <col min="1" max="1" width="11.88671875" customWidth="1"/>
    <col min="2" max="2" width="39.6640625" customWidth="1"/>
    <col min="3" max="3" width="3.6640625" customWidth="1"/>
    <col min="4" max="7" width="3.5546875" customWidth="1"/>
    <col min="8" max="8" width="3.77734375" customWidth="1"/>
    <col min="9" max="9" width="8.21875" customWidth="1"/>
    <col min="10" max="10" width="7.6640625" customWidth="1"/>
  </cols>
  <sheetData>
    <row r="1" spans="1:11" x14ac:dyDescent="0.3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28.2" customHeight="1" x14ac:dyDescent="0.3">
      <c r="B2" t="s">
        <v>77</v>
      </c>
      <c r="C2" s="15" t="s">
        <v>5</v>
      </c>
      <c r="D2" s="15"/>
      <c r="E2" s="15" t="s">
        <v>6</v>
      </c>
      <c r="F2" s="15"/>
      <c r="G2" s="15" t="s">
        <v>7</v>
      </c>
      <c r="H2" s="15"/>
      <c r="I2" s="17" t="s">
        <v>3</v>
      </c>
      <c r="J2" s="17"/>
    </row>
    <row r="3" spans="1:11" x14ac:dyDescent="0.3">
      <c r="A3" t="s">
        <v>12</v>
      </c>
      <c r="C3" s="15"/>
      <c r="D3" s="15"/>
      <c r="E3" s="15"/>
      <c r="F3" s="15"/>
      <c r="G3" s="15"/>
      <c r="H3" s="15"/>
      <c r="I3" s="15"/>
      <c r="J3" s="15"/>
      <c r="K3">
        <f>C3*2+E3*1+G3*0+I3*2</f>
        <v>0</v>
      </c>
    </row>
    <row r="4" spans="1:11" x14ac:dyDescent="0.3">
      <c r="A4" t="s">
        <v>13</v>
      </c>
      <c r="C4" s="15"/>
      <c r="D4" s="15"/>
      <c r="E4" s="15"/>
      <c r="F4" s="15"/>
      <c r="G4" s="15"/>
      <c r="H4" s="15"/>
      <c r="I4" s="15"/>
      <c r="J4" s="15"/>
      <c r="K4">
        <f>C4*3+E4*2+G4*0+I4*5</f>
        <v>0</v>
      </c>
    </row>
    <row r="5" spans="1:11" x14ac:dyDescent="0.3">
      <c r="A5" t="s">
        <v>14</v>
      </c>
      <c r="C5" s="15"/>
      <c r="D5" s="15"/>
      <c r="E5" s="15"/>
      <c r="F5" s="15"/>
      <c r="G5" s="15"/>
      <c r="H5" s="15"/>
      <c r="I5" s="15"/>
      <c r="J5" s="15"/>
      <c r="K5">
        <f>C5*6+E5*4+G5*2+I5*10</f>
        <v>0</v>
      </c>
    </row>
    <row r="6" spans="1:11" x14ac:dyDescent="0.3">
      <c r="A6" t="s">
        <v>15</v>
      </c>
      <c r="C6" s="15"/>
      <c r="D6" s="15"/>
      <c r="E6" s="15"/>
      <c r="F6" s="15"/>
      <c r="G6" s="15"/>
      <c r="H6" s="15"/>
      <c r="I6" s="15"/>
      <c r="J6" s="15"/>
      <c r="K6">
        <f>C6*12+E6*6+G6*3+I6*20</f>
        <v>0</v>
      </c>
    </row>
    <row r="7" spans="1:11" ht="15.6" customHeight="1" x14ac:dyDescent="0.3">
      <c r="C7" s="1"/>
      <c r="D7" s="1"/>
      <c r="E7" s="1"/>
      <c r="F7" s="1"/>
      <c r="G7" s="1"/>
      <c r="H7" s="1"/>
      <c r="I7" s="1"/>
      <c r="J7" s="1"/>
    </row>
    <row r="9" spans="1:11" x14ac:dyDescent="0.3">
      <c r="B9" t="s">
        <v>11</v>
      </c>
      <c r="K9">
        <f>SUM(K2:K7)</f>
        <v>0</v>
      </c>
    </row>
    <row r="11" spans="1:11" x14ac:dyDescent="0.3">
      <c r="A11" s="16" t="s">
        <v>126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</sheetData>
  <mergeCells count="22">
    <mergeCell ref="A11:K11"/>
    <mergeCell ref="E2:F2"/>
    <mergeCell ref="C2:D2"/>
    <mergeCell ref="C3:D3"/>
    <mergeCell ref="E3:F3"/>
    <mergeCell ref="G3:H3"/>
    <mergeCell ref="I3:J3"/>
    <mergeCell ref="I2:J2"/>
    <mergeCell ref="A1:J1"/>
    <mergeCell ref="I6:J6"/>
    <mergeCell ref="G6:H6"/>
    <mergeCell ref="C4:D4"/>
    <mergeCell ref="E4:F4"/>
    <mergeCell ref="G4:H4"/>
    <mergeCell ref="I4:J4"/>
    <mergeCell ref="C5:D5"/>
    <mergeCell ref="E5:F5"/>
    <mergeCell ref="G5:H5"/>
    <mergeCell ref="I5:J5"/>
    <mergeCell ref="E6:F6"/>
    <mergeCell ref="C6:D6"/>
    <mergeCell ref="G2:H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9210B-36E0-425E-A746-D4D44E0C9C2F}">
  <dimension ref="A1:G13"/>
  <sheetViews>
    <sheetView workbookViewId="0">
      <selection activeCell="F9" sqref="F9"/>
    </sheetView>
  </sheetViews>
  <sheetFormatPr defaultRowHeight="14.4" x14ac:dyDescent="0.3"/>
  <cols>
    <col min="1" max="1" width="8.77734375" customWidth="1"/>
    <col min="2" max="2" width="39.6640625" customWidth="1"/>
    <col min="3" max="3" width="3.6640625" customWidth="1"/>
    <col min="4" max="5" width="3.5546875" customWidth="1"/>
  </cols>
  <sheetData>
    <row r="1" spans="1:7" x14ac:dyDescent="0.3">
      <c r="A1" s="15" t="s">
        <v>42</v>
      </c>
      <c r="B1" s="15"/>
      <c r="C1" s="15"/>
      <c r="D1" s="15"/>
      <c r="E1" s="15"/>
      <c r="F1" s="15"/>
    </row>
    <row r="2" spans="1:7" x14ac:dyDescent="0.3">
      <c r="A2" s="3" t="s">
        <v>0</v>
      </c>
      <c r="B2" s="3" t="s">
        <v>16</v>
      </c>
      <c r="C2" s="3"/>
      <c r="D2" s="15" t="s">
        <v>18</v>
      </c>
      <c r="E2" s="15"/>
      <c r="F2" s="17" t="s">
        <v>17</v>
      </c>
      <c r="G2" s="15" t="s">
        <v>4</v>
      </c>
    </row>
    <row r="3" spans="1:7" x14ac:dyDescent="0.3">
      <c r="A3" s="3"/>
      <c r="B3" s="3"/>
      <c r="C3" s="3"/>
      <c r="D3" s="3" t="s">
        <v>5</v>
      </c>
      <c r="E3" s="3" t="s">
        <v>6</v>
      </c>
      <c r="F3" s="17"/>
      <c r="G3" s="15"/>
    </row>
    <row r="4" spans="1:7" x14ac:dyDescent="0.3">
      <c r="A4" s="3" t="s">
        <v>19</v>
      </c>
      <c r="B4" s="3"/>
      <c r="C4" s="3"/>
      <c r="D4" s="3">
        <v>0</v>
      </c>
      <c r="E4" s="3">
        <v>0</v>
      </c>
      <c r="F4" s="4">
        <v>0</v>
      </c>
      <c r="G4">
        <f>D4*2+E4*1+F4*2</f>
        <v>0</v>
      </c>
    </row>
    <row r="5" spans="1:7" x14ac:dyDescent="0.3">
      <c r="A5" s="3"/>
      <c r="B5" s="3"/>
      <c r="C5" s="3"/>
      <c r="D5" s="3"/>
      <c r="E5" s="3"/>
      <c r="F5" s="3"/>
    </row>
    <row r="6" spans="1:7" x14ac:dyDescent="0.3">
      <c r="A6" s="15" t="s">
        <v>0</v>
      </c>
      <c r="B6" s="15" t="s">
        <v>1</v>
      </c>
      <c r="C6" s="15" t="s">
        <v>18</v>
      </c>
      <c r="D6" s="15"/>
      <c r="E6" s="15"/>
      <c r="F6" s="17" t="s">
        <v>3</v>
      </c>
      <c r="G6" s="15" t="s">
        <v>4</v>
      </c>
    </row>
    <row r="7" spans="1:7" x14ac:dyDescent="0.3">
      <c r="A7" s="15"/>
      <c r="B7" s="15"/>
      <c r="C7" t="s">
        <v>5</v>
      </c>
      <c r="D7" t="s">
        <v>6</v>
      </c>
      <c r="E7" t="s">
        <v>7</v>
      </c>
      <c r="F7" s="17"/>
      <c r="G7" s="15"/>
    </row>
    <row r="8" spans="1:7" x14ac:dyDescent="0.3">
      <c r="A8" t="s">
        <v>20</v>
      </c>
      <c r="G8">
        <f>C8*3+D8*2+E8*0+F8*5</f>
        <v>0</v>
      </c>
    </row>
    <row r="9" spans="1:7" x14ac:dyDescent="0.3">
      <c r="A9" t="s">
        <v>21</v>
      </c>
      <c r="G9">
        <f>C9*6+D9*4+E9*2+F9*10</f>
        <v>0</v>
      </c>
    </row>
    <row r="10" spans="1:7" x14ac:dyDescent="0.3">
      <c r="A10" t="s">
        <v>22</v>
      </c>
      <c r="G10">
        <f>C10*12+D10*6+E10*3+F10*20</f>
        <v>0</v>
      </c>
    </row>
    <row r="11" spans="1:7" ht="20.399999999999999" customHeight="1" x14ac:dyDescent="0.3">
      <c r="A11" s="2"/>
      <c r="B11" t="s">
        <v>8</v>
      </c>
      <c r="G11">
        <f>SUM(G4:G10)</f>
        <v>0</v>
      </c>
    </row>
    <row r="13" spans="1:7" ht="31.8" customHeight="1" x14ac:dyDescent="0.3">
      <c r="A13" s="18" t="s">
        <v>126</v>
      </c>
      <c r="B13" s="18"/>
      <c r="C13" s="18"/>
      <c r="D13" s="18"/>
      <c r="E13" s="18"/>
      <c r="F13" s="18"/>
      <c r="G13" s="18"/>
    </row>
  </sheetData>
  <mergeCells count="10">
    <mergeCell ref="A13:G13"/>
    <mergeCell ref="G6:G7"/>
    <mergeCell ref="A1:F1"/>
    <mergeCell ref="A6:A7"/>
    <mergeCell ref="B6:B7"/>
    <mergeCell ref="C6:E6"/>
    <mergeCell ref="F6:F7"/>
    <mergeCell ref="G2:G3"/>
    <mergeCell ref="F2:F3"/>
    <mergeCell ref="D2:E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368A-E112-45AD-98FF-96D505794054}">
  <dimension ref="A1:G26"/>
  <sheetViews>
    <sheetView topLeftCell="A4" workbookViewId="0">
      <selection activeCell="A26" sqref="A26:G26"/>
    </sheetView>
  </sheetViews>
  <sheetFormatPr defaultRowHeight="14.4" x14ac:dyDescent="0.3"/>
  <cols>
    <col min="1" max="1" width="13.6640625" customWidth="1"/>
    <col min="2" max="2" width="39.6640625" customWidth="1"/>
    <col min="3" max="3" width="3.6640625" customWidth="1"/>
    <col min="4" max="5" width="3.5546875" customWidth="1"/>
  </cols>
  <sheetData>
    <row r="1" spans="1:7" x14ac:dyDescent="0.3">
      <c r="A1" s="15" t="s">
        <v>43</v>
      </c>
      <c r="B1" s="15"/>
      <c r="C1" s="15"/>
      <c r="D1" s="15"/>
      <c r="E1" s="15"/>
      <c r="F1" s="15"/>
    </row>
    <row r="2" spans="1:7" x14ac:dyDescent="0.3">
      <c r="A2" s="3" t="s">
        <v>0</v>
      </c>
      <c r="B2" s="3" t="s">
        <v>16</v>
      </c>
      <c r="C2" s="3"/>
      <c r="D2" s="15" t="s">
        <v>18</v>
      </c>
      <c r="E2" s="15"/>
      <c r="F2" s="17" t="s">
        <v>17</v>
      </c>
      <c r="G2" s="15" t="s">
        <v>4</v>
      </c>
    </row>
    <row r="3" spans="1:7" x14ac:dyDescent="0.3">
      <c r="A3" s="3"/>
      <c r="B3" s="3"/>
      <c r="C3" s="3"/>
      <c r="D3" s="3" t="s">
        <v>24</v>
      </c>
      <c r="E3" s="3" t="s">
        <v>25</v>
      </c>
      <c r="F3" s="17"/>
      <c r="G3" s="15"/>
    </row>
    <row r="4" spans="1:7" x14ac:dyDescent="0.3">
      <c r="A4" s="3" t="s">
        <v>23</v>
      </c>
      <c r="B4" s="3"/>
      <c r="C4" s="3"/>
      <c r="D4" s="3">
        <v>0</v>
      </c>
      <c r="E4" s="3">
        <v>0</v>
      </c>
      <c r="F4" s="4">
        <v>0</v>
      </c>
      <c r="G4">
        <f>D4*2+E4*1+F4*3</f>
        <v>0</v>
      </c>
    </row>
    <row r="5" spans="1:7" x14ac:dyDescent="0.3">
      <c r="A5" s="3"/>
      <c r="B5" s="3"/>
      <c r="C5" s="3"/>
      <c r="D5" s="3"/>
      <c r="E5" s="3"/>
      <c r="F5" s="3"/>
    </row>
    <row r="6" spans="1:7" x14ac:dyDescent="0.3">
      <c r="A6" s="15" t="s">
        <v>0</v>
      </c>
      <c r="B6" s="15" t="s">
        <v>1</v>
      </c>
      <c r="C6" s="15" t="s">
        <v>18</v>
      </c>
      <c r="D6" s="15"/>
      <c r="E6" s="15"/>
      <c r="F6" s="17" t="s">
        <v>3</v>
      </c>
      <c r="G6" s="15" t="s">
        <v>4</v>
      </c>
    </row>
    <row r="7" spans="1:7" x14ac:dyDescent="0.3">
      <c r="A7" s="15"/>
      <c r="B7" s="15"/>
      <c r="C7" t="s">
        <v>5</v>
      </c>
      <c r="D7" t="s">
        <v>6</v>
      </c>
      <c r="E7" t="s">
        <v>7</v>
      </c>
      <c r="F7" s="17"/>
      <c r="G7" s="15"/>
    </row>
    <row r="8" spans="1:7" x14ac:dyDescent="0.3">
      <c r="A8" t="s">
        <v>26</v>
      </c>
      <c r="G8">
        <f>C8*3+D8*2+E8*0+F8*5</f>
        <v>0</v>
      </c>
    </row>
    <row r="9" spans="1:7" x14ac:dyDescent="0.3">
      <c r="A9" t="s">
        <v>27</v>
      </c>
      <c r="G9">
        <f>C9*6+D9*4+E9*2+F9*10</f>
        <v>0</v>
      </c>
    </row>
    <row r="10" spans="1:7" x14ac:dyDescent="0.3">
      <c r="A10" t="s">
        <v>28</v>
      </c>
      <c r="G10">
        <f>C10*12+D10*6+E10*3+F10*20</f>
        <v>0</v>
      </c>
    </row>
    <row r="11" spans="1:7" x14ac:dyDescent="0.3">
      <c r="A11" t="s">
        <v>29</v>
      </c>
      <c r="G11">
        <f>C11*3+D11*2+E11*0+F11*5</f>
        <v>0</v>
      </c>
    </row>
    <row r="12" spans="1:7" x14ac:dyDescent="0.3">
      <c r="A12" t="s">
        <v>30</v>
      </c>
      <c r="G12">
        <f>C12*6+D12*4+E12*2+F12*10</f>
        <v>0</v>
      </c>
    </row>
    <row r="13" spans="1:7" x14ac:dyDescent="0.3">
      <c r="A13" t="s">
        <v>31</v>
      </c>
      <c r="G13">
        <f>C13*12+D13*6+E13*3+F13*20</f>
        <v>0</v>
      </c>
    </row>
    <row r="14" spans="1:7" x14ac:dyDescent="0.3">
      <c r="A14" t="s">
        <v>32</v>
      </c>
      <c r="G14">
        <f>C14*3+D14*2+E14*0+F14*5</f>
        <v>0</v>
      </c>
    </row>
    <row r="15" spans="1:7" x14ac:dyDescent="0.3">
      <c r="A15" t="s">
        <v>33</v>
      </c>
      <c r="G15">
        <f>C15*6+D15*4+E15*2+F15*10</f>
        <v>0</v>
      </c>
    </row>
    <row r="16" spans="1:7" x14ac:dyDescent="0.3">
      <c r="A16" t="s">
        <v>34</v>
      </c>
      <c r="G16">
        <f>C16*12+D16*6+E16*3+F16*20</f>
        <v>0</v>
      </c>
    </row>
    <row r="17" spans="1:7" x14ac:dyDescent="0.3">
      <c r="A17" t="s">
        <v>35</v>
      </c>
      <c r="G17">
        <f>C17*3+D17*2+E17*0+F17*5</f>
        <v>0</v>
      </c>
    </row>
    <row r="18" spans="1:7" x14ac:dyDescent="0.3">
      <c r="A18" t="s">
        <v>36</v>
      </c>
      <c r="G18">
        <f>C18*6+D18*4+E18*2+F18*10</f>
        <v>0</v>
      </c>
    </row>
    <row r="19" spans="1:7" x14ac:dyDescent="0.3">
      <c r="A19" t="s">
        <v>37</v>
      </c>
      <c r="G19">
        <f>C19*12+D19*6+E19*3+F19*20</f>
        <v>0</v>
      </c>
    </row>
    <row r="20" spans="1:7" x14ac:dyDescent="0.3">
      <c r="A20" t="s">
        <v>38</v>
      </c>
      <c r="G20">
        <f>C20*3+D20*2+E20*0+F20*10</f>
        <v>0</v>
      </c>
    </row>
    <row r="21" spans="1:7" x14ac:dyDescent="0.3">
      <c r="A21" t="s">
        <v>39</v>
      </c>
      <c r="G21">
        <f>C21*6+D21*4+E21*0+F21*20</f>
        <v>0</v>
      </c>
    </row>
    <row r="22" spans="1:7" x14ac:dyDescent="0.3">
      <c r="A22" t="s">
        <v>40</v>
      </c>
      <c r="G22">
        <f>C22*12+D22*8+E22*0+F22*30</f>
        <v>0</v>
      </c>
    </row>
    <row r="23" spans="1:7" x14ac:dyDescent="0.3">
      <c r="A23" t="s">
        <v>41</v>
      </c>
      <c r="G23">
        <f>C23*24+D23*12+E23*6+F23*40</f>
        <v>0</v>
      </c>
    </row>
    <row r="24" spans="1:7" ht="20.399999999999999" customHeight="1" x14ac:dyDescent="0.3">
      <c r="A24" s="2"/>
      <c r="B24" t="s">
        <v>8</v>
      </c>
      <c r="G24">
        <f>SUM(G4:G23)</f>
        <v>0</v>
      </c>
    </row>
    <row r="26" spans="1:7" ht="28.2" customHeight="1" x14ac:dyDescent="0.3">
      <c r="A26" s="18" t="s">
        <v>135</v>
      </c>
      <c r="B26" s="19"/>
      <c r="C26" s="19"/>
      <c r="D26" s="19"/>
      <c r="E26" s="19"/>
      <c r="F26" s="19"/>
      <c r="G26" s="19"/>
    </row>
  </sheetData>
  <mergeCells count="10">
    <mergeCell ref="A26:G26"/>
    <mergeCell ref="A1:F1"/>
    <mergeCell ref="D2:E2"/>
    <mergeCell ref="F2:F3"/>
    <mergeCell ref="G2:G3"/>
    <mergeCell ref="A6:A7"/>
    <mergeCell ref="B6:B7"/>
    <mergeCell ref="C6:E6"/>
    <mergeCell ref="F6:F7"/>
    <mergeCell ref="G6:G7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0368B-102A-45B2-BF15-4E106EAAAAF9}">
  <dimension ref="A1:G9"/>
  <sheetViews>
    <sheetView workbookViewId="0">
      <selection activeCell="D4" sqref="D4"/>
    </sheetView>
  </sheetViews>
  <sheetFormatPr defaultRowHeight="14.4" x14ac:dyDescent="0.3"/>
  <cols>
    <col min="1" max="1" width="15" customWidth="1"/>
    <col min="2" max="2" width="39.6640625" customWidth="1"/>
    <col min="3" max="3" width="3.6640625" customWidth="1"/>
    <col min="4" max="5" width="3.5546875" customWidth="1"/>
  </cols>
  <sheetData>
    <row r="1" spans="1:7" x14ac:dyDescent="0.3">
      <c r="A1" s="15" t="s">
        <v>42</v>
      </c>
      <c r="B1" s="15"/>
      <c r="C1" s="15"/>
      <c r="D1" s="15"/>
      <c r="E1" s="15"/>
      <c r="F1" s="15"/>
    </row>
    <row r="2" spans="1:7" x14ac:dyDescent="0.3">
      <c r="A2" s="15" t="s">
        <v>0</v>
      </c>
      <c r="B2" s="15" t="s">
        <v>1</v>
      </c>
      <c r="C2" s="15" t="s">
        <v>2</v>
      </c>
      <c r="D2" s="15"/>
      <c r="E2" s="15"/>
      <c r="F2" s="17" t="s">
        <v>3</v>
      </c>
      <c r="G2" s="15" t="s">
        <v>4</v>
      </c>
    </row>
    <row r="3" spans="1:7" x14ac:dyDescent="0.3">
      <c r="A3" s="15"/>
      <c r="B3" s="15"/>
      <c r="C3" t="s">
        <v>54</v>
      </c>
      <c r="D3" t="s">
        <v>55</v>
      </c>
      <c r="E3" t="s">
        <v>73</v>
      </c>
      <c r="F3" s="17"/>
      <c r="G3" s="15"/>
    </row>
    <row r="4" spans="1:7" ht="27.6" customHeight="1" x14ac:dyDescent="0.3">
      <c r="A4" s="2" t="s">
        <v>74</v>
      </c>
      <c r="C4" s="5"/>
      <c r="D4" s="5"/>
      <c r="E4" s="5"/>
      <c r="G4">
        <f>C4*3+D4*2+E4*1+F4*0</f>
        <v>0</v>
      </c>
    </row>
    <row r="6" spans="1:7" ht="20.399999999999999" customHeight="1" x14ac:dyDescent="0.3">
      <c r="A6" s="2"/>
      <c r="B6" t="s">
        <v>8</v>
      </c>
      <c r="G6">
        <f>SUM(G4:G4)</f>
        <v>0</v>
      </c>
    </row>
    <row r="9" spans="1:7" ht="30" customHeight="1" x14ac:dyDescent="0.3">
      <c r="A9" s="6" t="s">
        <v>75</v>
      </c>
      <c r="B9" s="19" t="s">
        <v>76</v>
      </c>
      <c r="C9" s="19"/>
      <c r="D9" s="19"/>
      <c r="E9" s="19"/>
      <c r="F9" s="19"/>
      <c r="G9" s="19"/>
    </row>
  </sheetData>
  <mergeCells count="7">
    <mergeCell ref="B9:G9"/>
    <mergeCell ref="G2:G3"/>
    <mergeCell ref="A1:F1"/>
    <mergeCell ref="A2:A3"/>
    <mergeCell ref="B2:B3"/>
    <mergeCell ref="C2:E2"/>
    <mergeCell ref="F2:F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0EA9E-C552-4DEC-9F3A-9930DC759839}">
  <dimension ref="A1:G11"/>
  <sheetViews>
    <sheetView workbookViewId="0">
      <selection activeCell="D5" sqref="D5"/>
    </sheetView>
  </sheetViews>
  <sheetFormatPr defaultRowHeight="14.4" x14ac:dyDescent="0.3"/>
  <cols>
    <col min="1" max="1" width="23.6640625" bestFit="1" customWidth="1"/>
    <col min="2" max="2" width="39.6640625" customWidth="1"/>
    <col min="3" max="3" width="3.6640625" customWidth="1"/>
    <col min="4" max="5" width="3.5546875" customWidth="1"/>
  </cols>
  <sheetData>
    <row r="1" spans="1:7" x14ac:dyDescent="0.3">
      <c r="A1" s="15" t="s">
        <v>42</v>
      </c>
      <c r="B1" s="15"/>
      <c r="C1" s="15"/>
      <c r="D1" s="15"/>
      <c r="E1" s="15"/>
      <c r="F1" s="15"/>
    </row>
    <row r="2" spans="1:7" x14ac:dyDescent="0.3">
      <c r="A2" s="15" t="s">
        <v>0</v>
      </c>
      <c r="B2" s="15" t="s">
        <v>1</v>
      </c>
      <c r="C2" s="15" t="s">
        <v>2</v>
      </c>
      <c r="D2" s="15"/>
      <c r="E2" s="15"/>
      <c r="F2" s="17" t="s">
        <v>3</v>
      </c>
      <c r="G2" s="15" t="s">
        <v>4</v>
      </c>
    </row>
    <row r="3" spans="1:7" x14ac:dyDescent="0.3">
      <c r="A3" s="15"/>
      <c r="B3" s="15"/>
      <c r="C3" t="s">
        <v>54</v>
      </c>
      <c r="D3" t="s">
        <v>55</v>
      </c>
      <c r="E3" t="s">
        <v>73</v>
      </c>
      <c r="F3" s="17"/>
      <c r="G3" s="15"/>
    </row>
    <row r="4" spans="1:7" x14ac:dyDescent="0.3">
      <c r="A4" t="s">
        <v>91</v>
      </c>
      <c r="G4">
        <f>C4*2+D4*1+E4*0+F4*2</f>
        <v>0</v>
      </c>
    </row>
    <row r="5" spans="1:7" x14ac:dyDescent="0.3">
      <c r="A5" t="s">
        <v>92</v>
      </c>
      <c r="G5">
        <f t="shared" ref="G5:G6" si="0">C5*2+D5*1+E5*0+F5*2</f>
        <v>0</v>
      </c>
    </row>
    <row r="6" spans="1:7" x14ac:dyDescent="0.3">
      <c r="A6" t="s">
        <v>93</v>
      </c>
      <c r="G6">
        <f t="shared" si="0"/>
        <v>0</v>
      </c>
    </row>
    <row r="8" spans="1:7" ht="20.399999999999999" customHeight="1" x14ac:dyDescent="0.3">
      <c r="A8" s="2"/>
      <c r="B8" t="s">
        <v>8</v>
      </c>
      <c r="G8">
        <f>SUM(G4:G6)</f>
        <v>0</v>
      </c>
    </row>
    <row r="11" spans="1:7" x14ac:dyDescent="0.3">
      <c r="A11" s="6" t="s">
        <v>75</v>
      </c>
      <c r="B11" s="19"/>
      <c r="C11" s="19"/>
      <c r="D11" s="19"/>
      <c r="E11" s="19"/>
      <c r="F11" s="19"/>
      <c r="G11" s="19"/>
    </row>
  </sheetData>
  <mergeCells count="7">
    <mergeCell ref="B11:G11"/>
    <mergeCell ref="A1:F1"/>
    <mergeCell ref="A2:A3"/>
    <mergeCell ref="B2:B3"/>
    <mergeCell ref="C2:E2"/>
    <mergeCell ref="F2:F3"/>
    <mergeCell ref="G2:G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6637A-3ACD-478D-B180-C8BD2E6E5337}">
  <dimension ref="A1:G11"/>
  <sheetViews>
    <sheetView zoomScale="110" zoomScaleNormal="110" workbookViewId="0">
      <selection activeCell="I21" sqref="I21"/>
    </sheetView>
  </sheetViews>
  <sheetFormatPr defaultRowHeight="14.4" x14ac:dyDescent="0.3"/>
  <cols>
    <col min="1" max="1" width="13.6640625" customWidth="1"/>
    <col min="2" max="2" width="39.6640625" customWidth="1"/>
    <col min="3" max="3" width="3.6640625" customWidth="1"/>
    <col min="4" max="5" width="3.5546875" customWidth="1"/>
  </cols>
  <sheetData>
    <row r="1" spans="1:7" x14ac:dyDescent="0.3">
      <c r="A1" s="15" t="s">
        <v>43</v>
      </c>
      <c r="B1" s="15"/>
      <c r="C1" s="15"/>
      <c r="D1" s="15"/>
      <c r="E1" s="15"/>
      <c r="F1" s="15"/>
    </row>
    <row r="2" spans="1:7" x14ac:dyDescent="0.3">
      <c r="A2" s="15" t="s">
        <v>0</v>
      </c>
      <c r="B2" s="15" t="s">
        <v>1</v>
      </c>
      <c r="C2" s="15" t="s">
        <v>18</v>
      </c>
      <c r="D2" s="15"/>
      <c r="E2" s="15"/>
      <c r="F2" s="17" t="s">
        <v>3</v>
      </c>
      <c r="G2" s="15" t="s">
        <v>4</v>
      </c>
    </row>
    <row r="3" spans="1:7" x14ac:dyDescent="0.3">
      <c r="A3" s="15"/>
      <c r="B3" s="15"/>
      <c r="C3" t="s">
        <v>5</v>
      </c>
      <c r="D3" t="s">
        <v>6</v>
      </c>
      <c r="E3" t="s">
        <v>7</v>
      </c>
      <c r="F3" s="17"/>
      <c r="G3" s="15"/>
    </row>
    <row r="4" spans="1:7" x14ac:dyDescent="0.3">
      <c r="A4" t="s">
        <v>46</v>
      </c>
      <c r="G4">
        <f>C4*3+D4*2+E4*0+F4*5</f>
        <v>0</v>
      </c>
    </row>
    <row r="5" spans="1:7" x14ac:dyDescent="0.3">
      <c r="A5" t="s">
        <v>47</v>
      </c>
      <c r="G5">
        <f>C5*6+D5*4+E5*2+F5*10</f>
        <v>0</v>
      </c>
    </row>
    <row r="6" spans="1:7" x14ac:dyDescent="0.3">
      <c r="A6" t="s">
        <v>48</v>
      </c>
      <c r="G6">
        <f>C6*12+D6*6+E6*3+F6*20</f>
        <v>0</v>
      </c>
    </row>
    <row r="7" spans="1:7" x14ac:dyDescent="0.3">
      <c r="A7" t="s">
        <v>94</v>
      </c>
      <c r="G7">
        <f>C7*3+D7*2+E7*1+F7*5</f>
        <v>0</v>
      </c>
    </row>
    <row r="8" spans="1:7" x14ac:dyDescent="0.3">
      <c r="A8" t="s">
        <v>44</v>
      </c>
      <c r="G8">
        <f>C8*6+D8*4+E8*2+F8*10</f>
        <v>0</v>
      </c>
    </row>
    <row r="9" spans="1:7" x14ac:dyDescent="0.3">
      <c r="A9" t="s">
        <v>45</v>
      </c>
      <c r="G9">
        <f>C9*12+D9*6+E9*3+F9*20</f>
        <v>0</v>
      </c>
    </row>
    <row r="10" spans="1:7" x14ac:dyDescent="0.3">
      <c r="A10" t="s">
        <v>137</v>
      </c>
      <c r="G10">
        <f>C10*3+D10*2+F10*5</f>
        <v>0</v>
      </c>
    </row>
    <row r="11" spans="1:7" ht="20.399999999999999" customHeight="1" x14ac:dyDescent="0.3">
      <c r="A11" s="2"/>
      <c r="B11" t="s">
        <v>8</v>
      </c>
      <c r="G11">
        <f>SUM(G4:G10)</f>
        <v>0</v>
      </c>
    </row>
  </sheetData>
  <mergeCells count="6">
    <mergeCell ref="G2:G3"/>
    <mergeCell ref="A1:F1"/>
    <mergeCell ref="A2:A3"/>
    <mergeCell ref="B2:B3"/>
    <mergeCell ref="C2:E2"/>
    <mergeCell ref="F2:F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8D6A8-8E9C-435C-BFED-689ADEEA6A95}">
  <dimension ref="A1:G9"/>
  <sheetViews>
    <sheetView workbookViewId="0">
      <selection activeCell="F7" sqref="F7"/>
    </sheetView>
  </sheetViews>
  <sheetFormatPr defaultRowHeight="14.4" x14ac:dyDescent="0.3"/>
  <cols>
    <col min="1" max="1" width="8.77734375" customWidth="1"/>
    <col min="2" max="2" width="39.6640625" customWidth="1"/>
    <col min="3" max="3" width="3.6640625" customWidth="1"/>
    <col min="4" max="5" width="3.5546875" customWidth="1"/>
  </cols>
  <sheetData>
    <row r="1" spans="1:7" x14ac:dyDescent="0.3">
      <c r="A1" s="15" t="s">
        <v>42</v>
      </c>
      <c r="B1" s="15"/>
      <c r="C1" s="15"/>
      <c r="D1" s="15"/>
      <c r="E1" s="15"/>
      <c r="F1" s="15"/>
    </row>
    <row r="2" spans="1:7" x14ac:dyDescent="0.3">
      <c r="A2" s="15" t="s">
        <v>0</v>
      </c>
      <c r="B2" s="15" t="s">
        <v>1</v>
      </c>
      <c r="C2" s="15" t="s">
        <v>18</v>
      </c>
      <c r="D2" s="15"/>
      <c r="E2" s="15"/>
      <c r="F2" s="17" t="s">
        <v>3</v>
      </c>
      <c r="G2" s="15" t="s">
        <v>4</v>
      </c>
    </row>
    <row r="3" spans="1:7" x14ac:dyDescent="0.3">
      <c r="A3" s="15"/>
      <c r="B3" s="15"/>
      <c r="C3" t="s">
        <v>5</v>
      </c>
      <c r="D3" t="s">
        <v>6</v>
      </c>
      <c r="E3" t="s">
        <v>7</v>
      </c>
      <c r="F3" s="17"/>
      <c r="G3" s="15"/>
    </row>
    <row r="4" spans="1:7" x14ac:dyDescent="0.3">
      <c r="A4" t="s">
        <v>49</v>
      </c>
      <c r="G4">
        <f>C4*2+D4*1+E4*0+F4*5</f>
        <v>0</v>
      </c>
    </row>
    <row r="5" spans="1:7" x14ac:dyDescent="0.3">
      <c r="A5" t="s">
        <v>50</v>
      </c>
      <c r="G5">
        <f>C5*5+D5*4+E5*2+F5*10</f>
        <v>0</v>
      </c>
    </row>
    <row r="6" spans="1:7" x14ac:dyDescent="0.3">
      <c r="A6" t="s">
        <v>52</v>
      </c>
      <c r="G6">
        <f>C6*12+D6*6+E6*3+F6*20</f>
        <v>0</v>
      </c>
    </row>
    <row r="7" spans="1:7" x14ac:dyDescent="0.3">
      <c r="A7" t="s">
        <v>51</v>
      </c>
      <c r="G7">
        <f>C7*5+D7*4+E7*2+F7*5</f>
        <v>0</v>
      </c>
    </row>
    <row r="8" spans="1:7" x14ac:dyDescent="0.3">
      <c r="A8" t="s">
        <v>53</v>
      </c>
      <c r="G8">
        <f>C8*12+D8*6+E8*3+F8*20</f>
        <v>0</v>
      </c>
    </row>
    <row r="9" spans="1:7" ht="20.399999999999999" customHeight="1" x14ac:dyDescent="0.3">
      <c r="A9" s="2"/>
      <c r="B9" t="s">
        <v>8</v>
      </c>
      <c r="G9">
        <f>SUM(G4:G8)</f>
        <v>0</v>
      </c>
    </row>
  </sheetData>
  <mergeCells count="6">
    <mergeCell ref="G2:G3"/>
    <mergeCell ref="A1:F1"/>
    <mergeCell ref="A2:A3"/>
    <mergeCell ref="B2:B3"/>
    <mergeCell ref="C2:E2"/>
    <mergeCell ref="F2:F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01F8-486E-4D65-B850-513840E19F8C}">
  <dimension ref="A1:K16"/>
  <sheetViews>
    <sheetView workbookViewId="0">
      <selection activeCell="A16" sqref="A16:K16"/>
    </sheetView>
  </sheetViews>
  <sheetFormatPr defaultRowHeight="14.4" x14ac:dyDescent="0.3"/>
  <cols>
    <col min="1" max="1" width="11.88671875" customWidth="1"/>
    <col min="2" max="2" width="39.6640625" customWidth="1"/>
    <col min="3" max="3" width="3.6640625" customWidth="1"/>
    <col min="4" max="7" width="3.5546875" customWidth="1"/>
    <col min="8" max="8" width="3.77734375" customWidth="1"/>
    <col min="9" max="9" width="8.21875" customWidth="1"/>
    <col min="10" max="10" width="7.6640625" customWidth="1"/>
  </cols>
  <sheetData>
    <row r="1" spans="1:11" x14ac:dyDescent="0.3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x14ac:dyDescent="0.3">
      <c r="A2" s="3"/>
      <c r="B2" s="3"/>
      <c r="C2" s="15" t="s">
        <v>18</v>
      </c>
      <c r="D2" s="15"/>
      <c r="E2" s="15"/>
      <c r="F2" s="15" t="s">
        <v>2</v>
      </c>
      <c r="G2" s="15"/>
      <c r="H2" s="15"/>
      <c r="I2" s="17" t="s">
        <v>3</v>
      </c>
      <c r="J2" s="17"/>
    </row>
    <row r="3" spans="1:11" ht="18.600000000000001" customHeight="1" x14ac:dyDescent="0.3">
      <c r="B3" t="s">
        <v>16</v>
      </c>
      <c r="C3" s="5" t="s">
        <v>5</v>
      </c>
      <c r="D3" s="5" t="s">
        <v>6</v>
      </c>
      <c r="E3" s="5" t="s">
        <v>7</v>
      </c>
      <c r="F3" s="5" t="s">
        <v>54</v>
      </c>
      <c r="G3" s="5" t="s">
        <v>55</v>
      </c>
      <c r="H3" s="5" t="s">
        <v>73</v>
      </c>
      <c r="I3" s="17"/>
      <c r="J3" s="17"/>
    </row>
    <row r="4" spans="1:11" x14ac:dyDescent="0.3">
      <c r="A4" t="s">
        <v>56</v>
      </c>
      <c r="C4" s="5"/>
      <c r="D4" s="5"/>
      <c r="E4" s="5"/>
      <c r="F4" s="5"/>
      <c r="G4" s="5"/>
      <c r="H4" s="5"/>
      <c r="I4" s="15"/>
      <c r="J4" s="15"/>
      <c r="K4">
        <f>C4*3+D4*2+E4*1+F4*3+G4*2+H4*1+I4*2</f>
        <v>0</v>
      </c>
    </row>
    <row r="5" spans="1:11" x14ac:dyDescent="0.3">
      <c r="A5" t="s">
        <v>57</v>
      </c>
      <c r="C5" s="5"/>
      <c r="D5" s="5"/>
      <c r="E5" s="5"/>
      <c r="F5" s="5"/>
      <c r="G5" s="5"/>
      <c r="H5" s="5"/>
      <c r="I5" s="15"/>
      <c r="J5" s="15"/>
      <c r="K5">
        <f>C5*3+D5*2+E5*1+F5*3+G5*2+H5*1+I5*5</f>
        <v>0</v>
      </c>
    </row>
    <row r="6" spans="1:11" x14ac:dyDescent="0.3">
      <c r="A6" t="s">
        <v>58</v>
      </c>
      <c r="C6" s="5"/>
      <c r="D6" s="5"/>
      <c r="E6" s="5"/>
      <c r="F6" s="5"/>
      <c r="G6" s="5"/>
      <c r="H6" s="5"/>
      <c r="I6" s="15"/>
      <c r="J6" s="15"/>
      <c r="K6">
        <f>C6*6+D6*3+E6*1+F6*6+G6*3+H6*1+I6*10</f>
        <v>0</v>
      </c>
    </row>
    <row r="7" spans="1:11" x14ac:dyDescent="0.3">
      <c r="A7" t="s">
        <v>59</v>
      </c>
      <c r="C7" s="5"/>
      <c r="D7" s="5"/>
      <c r="E7" s="5"/>
      <c r="F7" s="5"/>
      <c r="G7" s="5"/>
      <c r="H7" s="5"/>
      <c r="I7" s="15"/>
      <c r="J7" s="15"/>
      <c r="K7">
        <f>C7*6+D7*3+E7*1+F7*6+G7*3+H7*1+I7*20</f>
        <v>0</v>
      </c>
    </row>
    <row r="8" spans="1:11" ht="16.8" customHeight="1" x14ac:dyDescent="0.3">
      <c r="C8" s="3"/>
      <c r="D8" s="3"/>
      <c r="E8" s="3"/>
      <c r="F8" s="3"/>
      <c r="G8" s="3"/>
      <c r="H8" s="3"/>
      <c r="I8" s="3"/>
      <c r="J8" s="3"/>
    </row>
    <row r="9" spans="1:11" ht="15" customHeight="1" x14ac:dyDescent="0.3">
      <c r="A9" t="s">
        <v>9</v>
      </c>
      <c r="I9" s="15"/>
      <c r="J9" s="15"/>
      <c r="K9">
        <f>I9*15</f>
        <v>0</v>
      </c>
    </row>
    <row r="10" spans="1:11" ht="15.6" customHeight="1" x14ac:dyDescent="0.3">
      <c r="A10" s="2" t="s">
        <v>10</v>
      </c>
      <c r="I10" s="15"/>
      <c r="J10" s="15"/>
      <c r="K10">
        <f>I10*6</f>
        <v>0</v>
      </c>
    </row>
    <row r="11" spans="1:11" ht="15.6" customHeight="1" x14ac:dyDescent="0.3">
      <c r="A11" s="2" t="s">
        <v>60</v>
      </c>
      <c r="I11" s="15"/>
      <c r="J11" s="15"/>
      <c r="K11">
        <f>I11*8</f>
        <v>0</v>
      </c>
    </row>
    <row r="12" spans="1:11" ht="16.8" customHeight="1" x14ac:dyDescent="0.3">
      <c r="A12" t="s">
        <v>61</v>
      </c>
      <c r="I12" s="15"/>
      <c r="J12" s="15"/>
      <c r="K12">
        <f>I12*7</f>
        <v>0</v>
      </c>
    </row>
    <row r="14" spans="1:11" x14ac:dyDescent="0.3">
      <c r="B14" t="s">
        <v>11</v>
      </c>
      <c r="K14">
        <f>SUM(K3:K12)</f>
        <v>0</v>
      </c>
    </row>
    <row r="16" spans="1:11" x14ac:dyDescent="0.3">
      <c r="A16" s="20" t="s">
        <v>129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</sheetData>
  <mergeCells count="13">
    <mergeCell ref="A16:K16"/>
    <mergeCell ref="I5:J5"/>
    <mergeCell ref="I6:J6"/>
    <mergeCell ref="I12:J12"/>
    <mergeCell ref="I11:J11"/>
    <mergeCell ref="I7:J7"/>
    <mergeCell ref="I9:J9"/>
    <mergeCell ref="I10:J10"/>
    <mergeCell ref="A1:J1"/>
    <mergeCell ref="I4:J4"/>
    <mergeCell ref="I2:J3"/>
    <mergeCell ref="C2:E2"/>
    <mergeCell ref="F2:H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Hlavička</vt:lpstr>
      <vt:lpstr>KJ Brno</vt:lpstr>
      <vt:lpstr>NZŘ</vt:lpstr>
      <vt:lpstr>MZŘ</vt:lpstr>
      <vt:lpstr>Závody_se zápisem zkoušky</vt:lpstr>
      <vt:lpstr>Závody_bez zápisu zkoušky</vt:lpstr>
      <vt:lpstr>MZŘ IRO</vt:lpstr>
      <vt:lpstr>SZBK ČR</vt:lpstr>
      <vt:lpstr>OB</vt:lpstr>
      <vt:lpstr>OB-RALLY</vt:lpstr>
      <vt:lpstr>AGILITY</vt:lpstr>
      <vt:lpstr>hoopers</vt:lpstr>
      <vt:lpstr>DD</vt:lpstr>
      <vt:lpstr>NW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kresankova</dc:creator>
  <cp:lastModifiedBy>kresankova</cp:lastModifiedBy>
  <dcterms:created xsi:type="dcterms:W3CDTF">2022-02-25T18:21:20Z</dcterms:created>
  <dcterms:modified xsi:type="dcterms:W3CDTF">2025-05-08T15:24:52Z</dcterms:modified>
</cp:coreProperties>
</file>